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m/Documents/"/>
    </mc:Choice>
  </mc:AlternateContent>
  <xr:revisionPtr revIDLastSave="0" documentId="13_ncr:1_{6A5107A7-E666-E048-9D62-B812291AF7EC}" xr6:coauthVersionLast="47" xr6:coauthVersionMax="47" xr10:uidLastSave="{00000000-0000-0000-0000-000000000000}"/>
  <bookViews>
    <workbookView xWindow="9900" yWindow="4500" windowWidth="28500" windowHeight="15940" xr2:uid="{F247C2D6-998F-D347-AE93-C7F56F9A9A99}"/>
  </bookViews>
  <sheets>
    <sheet name="Sheet1" sheetId="1" r:id="rId1"/>
    <sheet name="nexs.app" sheetId="2" r:id="rId2"/>
  </sheets>
  <definedNames>
    <definedName name="_xlnm._FilterDatabase" localSheetId="0" hidden="1">Sheet1!$B$16:$C$45</definedName>
    <definedName name="chart_source">Sheet1!$K$23:$N$26</definedName>
    <definedName name="comparison_chart">Sheet1!$G$23</definedName>
    <definedName name="kWh_slider">Sheet1!$B$6</definedName>
    <definedName name="monthly_kWh">Sheet1!$D$6</definedName>
    <definedName name="other_kW">Sheet1!$C$32</definedName>
    <definedName name="Season">Sheet1!$C$1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I15" i="1"/>
  <c r="M26" i="1" s="1"/>
  <c r="I10" i="1"/>
  <c r="M25" i="1" s="1"/>
  <c r="I14" i="1"/>
  <c r="N26" i="1" s="1"/>
  <c r="I9" i="1"/>
  <c r="N25" i="1" s="1"/>
  <c r="C33" i="1"/>
  <c r="I16" i="1" s="1"/>
  <c r="L26" i="1" s="1"/>
  <c r="C3" i="1"/>
  <c r="C2" i="1"/>
  <c r="B3" i="1"/>
  <c r="B2" i="1"/>
  <c r="I11" i="1" l="1"/>
  <c r="I17" i="1"/>
  <c r="I19" i="1" l="1"/>
</calcChain>
</file>

<file path=xl/sharedStrings.xml><?xml version="1.0" encoding="utf-8"?>
<sst xmlns="http://schemas.openxmlformats.org/spreadsheetml/2006/main" count="96" uniqueCount="90">
  <si>
    <t>APPLIANCE</t>
  </si>
  <si>
    <t>Air Conditioning</t>
  </si>
  <si>
    <t>Dishwasher</t>
  </si>
  <si>
    <t>Dryer</t>
  </si>
  <si>
    <t>Electric Oven</t>
  </si>
  <si>
    <t>Electric Range</t>
  </si>
  <si>
    <t>Electric Water Heater</t>
  </si>
  <si>
    <t>Hair Dryer</t>
  </si>
  <si>
    <t>Heat Pump</t>
  </si>
  <si>
    <t>Microwave</t>
  </si>
  <si>
    <t>Pool Pump (1.5HP)</t>
  </si>
  <si>
    <t>Space Heater</t>
  </si>
  <si>
    <t>Strip Heater</t>
  </si>
  <si>
    <t>Washing Machine</t>
  </si>
  <si>
    <t>Welder</t>
  </si>
  <si>
    <t>Window AC Unit</t>
  </si>
  <si>
    <t>LOAD (kW)</t>
  </si>
  <si>
    <t>Summer</t>
  </si>
  <si>
    <t>Winter</t>
  </si>
  <si>
    <t>Choose a season:</t>
  </si>
  <si>
    <t>Apr 16 - Oct 15</t>
  </si>
  <si>
    <t>Oct 16 - Apr 15</t>
  </si>
  <si>
    <t>Season</t>
  </si>
  <si>
    <t>Dates</t>
  </si>
  <si>
    <t>Peak</t>
  </si>
  <si>
    <t>7-9 AM M-F</t>
  </si>
  <si>
    <t>3-6 PM M-F</t>
  </si>
  <si>
    <t>Bill Item</t>
  </si>
  <si>
    <t>Residential</t>
  </si>
  <si>
    <t>Time of Use</t>
  </si>
  <si>
    <t>Base</t>
  </si>
  <si>
    <t>kWh Winter</t>
  </si>
  <si>
    <t>kWh Summer</t>
  </si>
  <si>
    <t>kW</t>
  </si>
  <si>
    <t>TOTAL PEAK kW</t>
  </si>
  <si>
    <t>base charge</t>
  </si>
  <si>
    <t>kWh slider</t>
  </si>
  <si>
    <t>total monthly cost</t>
  </si>
  <si>
    <t>usage charge</t>
  </si>
  <si>
    <t>peak demand charge</t>
  </si>
  <si>
    <t>Standard residential plan:</t>
  </si>
  <si>
    <t>Time of Use plan:</t>
  </si>
  <si>
    <t>Time of Use savings:</t>
  </si>
  <si>
    <t>N/A</t>
  </si>
  <si>
    <t>Usage</t>
  </si>
  <si>
    <t>Standard</t>
  </si>
  <si>
    <t>TOU</t>
  </si>
  <si>
    <t>app</t>
  </si>
  <si>
    <t>Time of Use Calculator</t>
  </si>
  <si>
    <t>view</t>
  </si>
  <si>
    <t>inputs</t>
  </si>
  <si>
    <t>slider</t>
  </si>
  <si>
    <t>cell</t>
  </si>
  <si>
    <t>kWh_slider</t>
  </si>
  <si>
    <t>linked cell</t>
  </si>
  <si>
    <t>monthly_kWh</t>
  </si>
  <si>
    <t>minimum</t>
  </si>
  <si>
    <t>maximum</t>
  </si>
  <si>
    <t>step</t>
  </si>
  <si>
    <t>chart</t>
  </si>
  <si>
    <t>type</t>
  </si>
  <si>
    <t>source</t>
  </si>
  <si>
    <t>checkbox</t>
  </si>
  <si>
    <t>comparison chart</t>
  </si>
  <si>
    <t>stacked column</t>
  </si>
  <si>
    <t>show</t>
  </si>
  <si>
    <t>total</t>
  </si>
  <si>
    <t>palette</t>
  </si>
  <si>
    <t>#24549c, #04825d, #241c23</t>
  </si>
  <si>
    <t>Season, monthly_kWh, other_kW</t>
  </si>
  <si>
    <t>legend</t>
  </si>
  <si>
    <t>right</t>
  </si>
  <si>
    <t>Update the values in the tables at left and upload the spreadsheet to NExS if rates or TOU dates change</t>
  </si>
  <si>
    <t>The table at left contains the "source" data for the comparison chart. (See the "nexs.app" worksheet)</t>
  </si>
  <si>
    <t>chart_source</t>
  </si>
  <si>
    <t>comparison_chart</t>
  </si>
  <si>
    <t>How your savings stack up:</t>
  </si>
  <si>
    <t>Baseline (specify kW)</t>
  </si>
  <si>
    <t>a17:a32</t>
  </si>
  <si>
    <t>Your Estimated TOU Savings</t>
  </si>
  <si>
    <t># The name of our app is "Time of Use Calculator"</t>
  </si>
  <si>
    <t># The user can change the values of these cells</t>
  </si>
  <si>
    <t># The slider is used to change the value of "monthly_kWh"</t>
  </si>
  <si>
    <t># User-selectable check boxes.  Intial values 0=unchecked, 1=checked</t>
  </si>
  <si>
    <t># This creates a chart view of calculated results</t>
  </si>
  <si>
    <t># These colors are taken from the CCEC logo color palette</t>
  </si>
  <si>
    <t>NOTE: This calculator is based on the parameters found on the Carteret-Craven Electric Cooperative Time of Use Calculator website and is for illustrative purposes only. https://www.ccemc.com/sites/ccemc/files/HTML%20Docs/CCEMC%20TOU%20Calc-3.html</t>
  </si>
  <si>
    <t>Sheet1!a1:i37</t>
  </si>
  <si>
    <t># What the user sees is the block of cells A1:I37 on Sheet1</t>
  </si>
  <si>
    <t>Check the boxes below to see how using certain high-wattage appliances during the peak time-of-use period above will affect your monthly bill.  You can also adjust the "baseline" kW usage based on your home's baseline average load during peak periods.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</si>
</sst>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_);[Red]\(&quot;$&quot;#,##0.0000\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12529"/>
      <name val="Arial"/>
      <family val="2"/>
    </font>
    <font>
      <sz val="12"/>
      <color theme="1"/>
      <name val="Arial"/>
      <family val="2"/>
    </font>
    <font>
      <sz val="12"/>
      <color rgb="FF212529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rgb="FF24549C"/>
      <name val="Arial"/>
      <family val="2"/>
    </font>
    <font>
      <sz val="12"/>
      <color rgb="FF24549C"/>
      <name val="Arial"/>
      <family val="2"/>
    </font>
    <font>
      <b/>
      <sz val="12"/>
      <color rgb="FF24549C"/>
      <name val="Arial"/>
      <family val="2"/>
    </font>
    <font>
      <i/>
      <sz val="12"/>
      <color rgb="FF24549C"/>
      <name val="Calibri"/>
      <family val="2"/>
      <scheme val="minor"/>
    </font>
    <font>
      <i/>
      <sz val="12"/>
      <color rgb="FF24549C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24549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24549C"/>
      </bottom>
      <diagonal/>
    </border>
    <border>
      <left style="medium">
        <color rgb="FF24549C"/>
      </left>
      <right/>
      <top style="medium">
        <color rgb="FF24549C"/>
      </top>
      <bottom/>
      <diagonal/>
    </border>
    <border>
      <left/>
      <right/>
      <top style="medium">
        <color rgb="FF24549C"/>
      </top>
      <bottom/>
      <diagonal/>
    </border>
    <border>
      <left/>
      <right style="medium">
        <color rgb="FF24549C"/>
      </right>
      <top style="medium">
        <color rgb="FF24549C"/>
      </top>
      <bottom/>
      <diagonal/>
    </border>
    <border>
      <left style="medium">
        <color rgb="FF24549C"/>
      </left>
      <right/>
      <top/>
      <bottom/>
      <diagonal/>
    </border>
    <border>
      <left/>
      <right style="medium">
        <color rgb="FF24549C"/>
      </right>
      <top/>
      <bottom/>
      <diagonal/>
    </border>
    <border>
      <left style="medium">
        <color rgb="FF24549C"/>
      </left>
      <right/>
      <top/>
      <bottom style="medium">
        <color rgb="FF24549C"/>
      </bottom>
      <diagonal/>
    </border>
    <border>
      <left/>
      <right/>
      <top/>
      <bottom style="medium">
        <color rgb="FF24549C"/>
      </bottom>
      <diagonal/>
    </border>
    <border>
      <left/>
      <right style="medium">
        <color rgb="FF24549C"/>
      </right>
      <top/>
      <bottom style="medium">
        <color rgb="FF24549C"/>
      </bottom>
      <diagonal/>
    </border>
    <border>
      <left/>
      <right style="medium">
        <color rgb="FF24549C"/>
      </right>
      <top/>
      <bottom style="thin">
        <color rgb="FF24549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4" fontId="3" fillId="0" borderId="0" xfId="1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right"/>
    </xf>
    <xf numFmtId="0" fontId="3" fillId="2" borderId="2" xfId="0" applyFont="1" applyFill="1" applyBorder="1"/>
    <xf numFmtId="8" fontId="3" fillId="2" borderId="0" xfId="0" applyNumberFormat="1" applyFont="1" applyFill="1"/>
    <xf numFmtId="8" fontId="3" fillId="2" borderId="3" xfId="0" applyNumberFormat="1" applyFont="1" applyFill="1" applyBorder="1"/>
    <xf numFmtId="164" fontId="3" fillId="2" borderId="0" xfId="0" applyNumberFormat="1" applyFont="1" applyFill="1"/>
    <xf numFmtId="164" fontId="3" fillId="2" borderId="3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8" fontId="3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4" fontId="3" fillId="0" borderId="0" xfId="0" applyNumberFormat="1" applyFont="1"/>
    <xf numFmtId="0" fontId="3" fillId="2" borderId="10" xfId="0" applyFont="1" applyFill="1" applyBorder="1"/>
    <xf numFmtId="0" fontId="3" fillId="2" borderId="0" xfId="0" applyFont="1" applyFill="1" applyAlignment="1">
      <alignment horizontal="center"/>
    </xf>
    <xf numFmtId="44" fontId="3" fillId="2" borderId="0" xfId="0" applyNumberFormat="1" applyFont="1" applyFill="1"/>
    <xf numFmtId="44" fontId="3" fillId="2" borderId="11" xfId="0" applyNumberFormat="1" applyFont="1" applyFill="1" applyBorder="1"/>
    <xf numFmtId="0" fontId="3" fillId="2" borderId="12" xfId="0" applyFont="1" applyFill="1" applyBorder="1"/>
    <xf numFmtId="44" fontId="3" fillId="2" borderId="1" xfId="0" applyNumberFormat="1" applyFont="1" applyFill="1" applyBorder="1"/>
    <xf numFmtId="44" fontId="3" fillId="2" borderId="13" xfId="0" applyNumberFormat="1" applyFont="1" applyFill="1" applyBorder="1"/>
    <xf numFmtId="0" fontId="3" fillId="2" borderId="0" xfId="0" applyFont="1" applyFill="1"/>
    <xf numFmtId="0" fontId="3" fillId="2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6" fillId="0" borderId="0" xfId="0" applyFont="1" applyAlignment="1">
      <alignment horizontal="center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8" fillId="4" borderId="0" xfId="1" applyFont="1" applyFill="1" applyBorder="1" applyAlignment="1">
      <alignment horizontal="center"/>
    </xf>
    <xf numFmtId="0" fontId="3" fillId="0" borderId="0" xfId="0" applyFont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21" xfId="0" applyFont="1" applyFill="1" applyBorder="1"/>
    <xf numFmtId="0" fontId="8" fillId="4" borderId="0" xfId="0" applyFont="1" applyFill="1" applyBorder="1"/>
    <xf numFmtId="0" fontId="8" fillId="4" borderId="22" xfId="0" applyFont="1" applyFill="1" applyBorder="1"/>
    <xf numFmtId="0" fontId="9" fillId="4" borderId="21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23" xfId="0" applyFont="1" applyFill="1" applyBorder="1"/>
    <xf numFmtId="0" fontId="8" fillId="4" borderId="24" xfId="0" applyFont="1" applyFill="1" applyBorder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4" borderId="17" xfId="0" applyFont="1" applyFill="1" applyBorder="1" applyAlignment="1">
      <alignment horizontal="left"/>
    </xf>
    <xf numFmtId="0" fontId="8" fillId="4" borderId="17" xfId="0" applyFont="1" applyFill="1" applyBorder="1"/>
    <xf numFmtId="0" fontId="11" fillId="0" borderId="0" xfId="0" applyFont="1" applyAlignment="1">
      <alignment horizontal="left" wrapText="1"/>
    </xf>
    <xf numFmtId="44" fontId="8" fillId="4" borderId="22" xfId="1" applyFont="1" applyFill="1" applyBorder="1" applyAlignment="1"/>
    <xf numFmtId="44" fontId="8" fillId="4" borderId="26" xfId="1" applyFont="1" applyFill="1" applyBorder="1" applyAlignment="1"/>
    <xf numFmtId="44" fontId="9" fillId="4" borderId="22" xfId="1" applyFont="1" applyFill="1" applyBorder="1" applyAlignment="1"/>
    <xf numFmtId="0" fontId="8" fillId="4" borderId="22" xfId="0" applyFont="1" applyFill="1" applyBorder="1" applyAlignment="1"/>
    <xf numFmtId="44" fontId="9" fillId="4" borderId="25" xfId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45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8A462-C4BA-C443-8675-8D00F42D9C08}">
  <dimension ref="A1:U43"/>
  <sheetViews>
    <sheetView tabSelected="1" topLeftCell="A2" workbookViewId="0">
      <selection activeCell="A15" sqref="A15"/>
    </sheetView>
  </sheetViews>
  <sheetFormatPr baseColWidth="10" defaultRowHeight="16" x14ac:dyDescent="0.2"/>
  <cols>
    <col min="1" max="1" width="2.83203125" style="3" customWidth="1"/>
    <col min="2" max="2" width="20.5" style="3" bestFit="1" customWidth="1"/>
    <col min="3" max="3" width="11.6640625" style="6" bestFit="1" customWidth="1"/>
    <col min="4" max="4" width="8.33203125" style="3" customWidth="1"/>
    <col min="5" max="6" width="3.1640625" style="3" customWidth="1"/>
    <col min="7" max="7" width="10.6640625" style="3" customWidth="1"/>
    <col min="8" max="8" width="15.1640625" style="3" customWidth="1"/>
    <col min="9" max="9" width="12" style="3" customWidth="1"/>
    <col min="10" max="10" width="9.6640625" style="3" customWidth="1"/>
    <col min="11" max="11" width="9.5" style="3" bestFit="1" customWidth="1"/>
    <col min="12" max="12" width="11.83203125" style="3" bestFit="1" customWidth="1"/>
    <col min="13" max="13" width="12.5" style="3" bestFit="1" customWidth="1"/>
    <col min="14" max="14" width="10.83203125" style="3"/>
    <col min="15" max="15" width="13.33203125" style="3" bestFit="1" customWidth="1"/>
    <col min="16" max="16" width="11.83203125" style="3" bestFit="1" customWidth="1"/>
    <col min="17" max="17" width="13.5" style="3" customWidth="1"/>
    <col min="18" max="16384" width="10.83203125" style="3"/>
  </cols>
  <sheetData>
    <row r="1" spans="1:21" ht="17" thickBot="1" x14ac:dyDescent="0.25">
      <c r="B1" s="14" t="s">
        <v>19</v>
      </c>
      <c r="C1" s="38" t="s">
        <v>17</v>
      </c>
    </row>
    <row r="2" spans="1:21" ht="16" customHeight="1" x14ac:dyDescent="0.2">
      <c r="B2" s="14" t="str">
        <f>C1&amp; " dates:"</f>
        <v>Summer dates:</v>
      </c>
      <c r="C2" s="48" t="str">
        <f>VLOOKUP(Season,K3:M4,2)</f>
        <v>Apr 16 - Oct 15</v>
      </c>
      <c r="D2" s="48"/>
      <c r="E2" s="6"/>
      <c r="K2" s="23" t="s">
        <v>22</v>
      </c>
      <c r="L2" s="24" t="s">
        <v>23</v>
      </c>
      <c r="M2" s="25" t="s">
        <v>24</v>
      </c>
      <c r="O2" s="23" t="s">
        <v>27</v>
      </c>
      <c r="P2" s="24" t="s">
        <v>28</v>
      </c>
      <c r="Q2" s="25" t="s">
        <v>29</v>
      </c>
      <c r="R2" s="65" t="s">
        <v>72</v>
      </c>
      <c r="S2" s="65"/>
      <c r="T2" s="65"/>
      <c r="U2" s="65"/>
    </row>
    <row r="3" spans="1:21" x14ac:dyDescent="0.2">
      <c r="B3" s="14" t="str">
        <f>C1&amp;" peak period:"</f>
        <v>Summer peak period:</v>
      </c>
      <c r="C3" s="48" t="str">
        <f>VLOOKUP(Season,K3:M4,3)</f>
        <v>3-6 PM M-F</v>
      </c>
      <c r="D3" s="48"/>
      <c r="E3" s="6"/>
      <c r="K3" s="15" t="s">
        <v>17</v>
      </c>
      <c r="L3" s="36" t="s">
        <v>20</v>
      </c>
      <c r="M3" s="40" t="s">
        <v>26</v>
      </c>
      <c r="O3" s="15" t="s">
        <v>30</v>
      </c>
      <c r="P3" s="16">
        <v>22.8</v>
      </c>
      <c r="Q3" s="17">
        <v>30</v>
      </c>
      <c r="R3" s="65"/>
      <c r="S3" s="65"/>
      <c r="T3" s="65"/>
      <c r="U3" s="65"/>
    </row>
    <row r="4" spans="1:21" ht="17" thickBot="1" x14ac:dyDescent="0.25">
      <c r="D4" s="6"/>
      <c r="E4" s="6"/>
      <c r="K4" s="20" t="s">
        <v>18</v>
      </c>
      <c r="L4" s="21" t="s">
        <v>21</v>
      </c>
      <c r="M4" s="41" t="s">
        <v>25</v>
      </c>
      <c r="O4" s="15" t="s">
        <v>31</v>
      </c>
      <c r="P4" s="18">
        <v>9.01E-2</v>
      </c>
      <c r="Q4" s="19">
        <v>4.3900000000000002E-2</v>
      </c>
      <c r="R4" s="65"/>
      <c r="S4" s="65"/>
      <c r="T4" s="65"/>
      <c r="U4" s="65"/>
    </row>
    <row r="5" spans="1:21" ht="17" thickBot="1" x14ac:dyDescent="0.25">
      <c r="B5" s="49" t="str">
        <f>"Select your average " &amp; LOWER(Season) &amp; " kWh/month:"</f>
        <v>Select your average summer kWh/month:</v>
      </c>
      <c r="C5" s="49"/>
      <c r="D5" s="49"/>
      <c r="E5" s="10"/>
      <c r="F5" s="51"/>
      <c r="G5" s="51"/>
      <c r="O5" s="15" t="s">
        <v>32</v>
      </c>
      <c r="P5" s="18">
        <v>9.98E-2</v>
      </c>
      <c r="Q5" s="19"/>
      <c r="R5" s="65"/>
      <c r="S5" s="65"/>
      <c r="T5" s="65"/>
      <c r="U5" s="65"/>
    </row>
    <row r="6" spans="1:21" ht="19" thickBot="1" x14ac:dyDescent="0.25">
      <c r="B6" s="48" t="s">
        <v>36</v>
      </c>
      <c r="C6" s="48"/>
      <c r="D6" s="38">
        <v>2000</v>
      </c>
      <c r="E6" s="45"/>
      <c r="F6" s="52" t="s">
        <v>79</v>
      </c>
      <c r="G6" s="53"/>
      <c r="H6" s="53"/>
      <c r="I6" s="54"/>
      <c r="O6" s="20" t="s">
        <v>33</v>
      </c>
      <c r="P6" s="26" t="s">
        <v>43</v>
      </c>
      <c r="Q6" s="22">
        <v>11.84</v>
      </c>
      <c r="R6" s="65"/>
      <c r="S6" s="65"/>
      <c r="T6" s="65"/>
      <c r="U6" s="65"/>
    </row>
    <row r="7" spans="1:21" x14ac:dyDescent="0.2">
      <c r="B7" s="6"/>
      <c r="D7" s="45"/>
      <c r="E7" s="45"/>
      <c r="F7" s="55"/>
      <c r="G7" s="56"/>
      <c r="H7" s="56"/>
      <c r="I7" s="57"/>
      <c r="P7" s="6"/>
      <c r="Q7" s="46"/>
      <c r="R7" s="7"/>
      <c r="S7" s="7"/>
      <c r="T7" s="7"/>
      <c r="U7" s="7"/>
    </row>
    <row r="8" spans="1:21" ht="16" customHeight="1" x14ac:dyDescent="0.2">
      <c r="A8" s="68" t="s">
        <v>89</v>
      </c>
      <c r="B8" s="68"/>
      <c r="C8" s="68"/>
      <c r="D8" s="68"/>
      <c r="E8" s="8"/>
      <c r="F8" s="58" t="s">
        <v>40</v>
      </c>
      <c r="G8" s="56"/>
      <c r="H8" s="59"/>
      <c r="I8" s="57"/>
      <c r="P8" s="6"/>
      <c r="Q8" s="46"/>
      <c r="R8" s="7"/>
      <c r="S8" s="7"/>
      <c r="T8" s="7"/>
      <c r="U8" s="7"/>
    </row>
    <row r="9" spans="1:21" x14ac:dyDescent="0.2">
      <c r="A9" s="68"/>
      <c r="B9" s="68"/>
      <c r="C9" s="68"/>
      <c r="D9" s="68"/>
      <c r="E9" s="8"/>
      <c r="F9" s="55"/>
      <c r="G9" s="60" t="s">
        <v>35</v>
      </c>
      <c r="H9" s="56"/>
      <c r="I9" s="72">
        <f>P3</f>
        <v>22.8</v>
      </c>
      <c r="P9" s="6"/>
      <c r="Q9" s="46"/>
      <c r="R9" s="7"/>
      <c r="S9" s="7"/>
      <c r="T9" s="7"/>
      <c r="U9" s="7"/>
    </row>
    <row r="10" spans="1:21" x14ac:dyDescent="0.2">
      <c r="A10" s="68"/>
      <c r="B10" s="68"/>
      <c r="C10" s="68"/>
      <c r="D10" s="68"/>
      <c r="E10" s="8"/>
      <c r="F10" s="55"/>
      <c r="G10" s="69" t="s">
        <v>38</v>
      </c>
      <c r="H10" s="70"/>
      <c r="I10" s="73">
        <f>monthly_kWh*IF(Season="Winter",P4,P5)</f>
        <v>199.6</v>
      </c>
      <c r="P10" s="6"/>
      <c r="Q10" s="46"/>
      <c r="R10" s="7"/>
      <c r="S10" s="7"/>
      <c r="T10" s="7"/>
      <c r="U10" s="7"/>
    </row>
    <row r="11" spans="1:21" x14ac:dyDescent="0.2">
      <c r="A11" s="68"/>
      <c r="B11" s="68"/>
      <c r="C11" s="68"/>
      <c r="D11" s="68"/>
      <c r="E11" s="8"/>
      <c r="F11" s="55"/>
      <c r="G11" s="61" t="s">
        <v>37</v>
      </c>
      <c r="H11" s="56"/>
      <c r="I11" s="74">
        <f>SUM(I9:I10)</f>
        <v>222.4</v>
      </c>
      <c r="P11" s="6"/>
      <c r="Q11" s="46"/>
      <c r="R11" s="7"/>
      <c r="S11" s="7"/>
      <c r="T11" s="7"/>
      <c r="U11" s="7"/>
    </row>
    <row r="12" spans="1:21" x14ac:dyDescent="0.2">
      <c r="A12" s="68"/>
      <c r="B12" s="68"/>
      <c r="C12" s="68"/>
      <c r="D12" s="68"/>
      <c r="E12" s="8"/>
      <c r="F12" s="55"/>
      <c r="G12" s="56"/>
      <c r="H12" s="56"/>
      <c r="I12" s="75"/>
      <c r="P12" s="6"/>
      <c r="Q12" s="46"/>
      <c r="R12" s="7"/>
      <c r="S12" s="7"/>
      <c r="T12" s="7"/>
      <c r="U12" s="7"/>
    </row>
    <row r="13" spans="1:21" x14ac:dyDescent="0.2">
      <c r="A13" s="68"/>
      <c r="B13" s="68"/>
      <c r="C13" s="68"/>
      <c r="D13" s="68"/>
      <c r="E13" s="8"/>
      <c r="F13" s="58" t="s">
        <v>41</v>
      </c>
      <c r="G13" s="56"/>
      <c r="H13" s="50"/>
      <c r="I13" s="75"/>
      <c r="P13" s="6"/>
      <c r="Q13" s="46"/>
      <c r="R13" s="7"/>
      <c r="S13" s="7"/>
      <c r="T13" s="7"/>
      <c r="U13" s="7"/>
    </row>
    <row r="14" spans="1:21" x14ac:dyDescent="0.2">
      <c r="A14" s="68"/>
      <c r="B14" s="68"/>
      <c r="C14" s="68"/>
      <c r="D14" s="68"/>
      <c r="E14" s="6"/>
      <c r="F14" s="55"/>
      <c r="G14" s="60" t="s">
        <v>35</v>
      </c>
      <c r="H14" s="56"/>
      <c r="I14" s="72">
        <f>Q3</f>
        <v>30</v>
      </c>
    </row>
    <row r="15" spans="1:21" x14ac:dyDescent="0.2">
      <c r="B15" s="11"/>
      <c r="C15" s="11"/>
      <c r="D15" s="11"/>
      <c r="E15" s="11"/>
      <c r="F15" s="55"/>
      <c r="G15" s="60" t="s">
        <v>38</v>
      </c>
      <c r="H15" s="56"/>
      <c r="I15" s="72">
        <f>monthly_kWh*Q4</f>
        <v>87.8</v>
      </c>
    </row>
    <row r="16" spans="1:21" ht="16" customHeight="1" x14ac:dyDescent="0.2">
      <c r="B16" s="1" t="s">
        <v>0</v>
      </c>
      <c r="C16" s="2" t="s">
        <v>16</v>
      </c>
      <c r="F16" s="55"/>
      <c r="G16" s="69" t="s">
        <v>39</v>
      </c>
      <c r="H16" s="70"/>
      <c r="I16" s="73">
        <f>C33*Q6</f>
        <v>5.92</v>
      </c>
    </row>
    <row r="17" spans="1:17" ht="16" customHeight="1" x14ac:dyDescent="0.2">
      <c r="A17" s="3">
        <v>0</v>
      </c>
      <c r="B17" s="4" t="s">
        <v>1</v>
      </c>
      <c r="C17" s="5">
        <v>2</v>
      </c>
      <c r="F17" s="55"/>
      <c r="G17" s="61" t="s">
        <v>37</v>
      </c>
      <c r="H17" s="56"/>
      <c r="I17" s="74">
        <f>SUM(I14:I16)</f>
        <v>123.72</v>
      </c>
    </row>
    <row r="18" spans="1:17" ht="16" customHeight="1" x14ac:dyDescent="0.2">
      <c r="A18" s="3">
        <v>0</v>
      </c>
      <c r="B18" s="4" t="s">
        <v>2</v>
      </c>
      <c r="C18" s="5">
        <v>2.4</v>
      </c>
      <c r="F18" s="55"/>
      <c r="G18" s="56"/>
      <c r="H18" s="56"/>
      <c r="I18" s="72"/>
    </row>
    <row r="19" spans="1:17" ht="16" customHeight="1" thickBot="1" x14ac:dyDescent="0.25">
      <c r="A19" s="3">
        <v>0</v>
      </c>
      <c r="B19" s="4" t="s">
        <v>3</v>
      </c>
      <c r="C19" s="5">
        <v>2.75</v>
      </c>
      <c r="F19" s="62" t="s">
        <v>42</v>
      </c>
      <c r="G19" s="63"/>
      <c r="H19" s="63"/>
      <c r="I19" s="76">
        <f>I11-I17</f>
        <v>98.68</v>
      </c>
    </row>
    <row r="20" spans="1:17" ht="16" customHeight="1" x14ac:dyDescent="0.2">
      <c r="A20" s="3">
        <v>0</v>
      </c>
      <c r="B20" s="4" t="s">
        <v>4</v>
      </c>
      <c r="C20" s="5">
        <v>1.75</v>
      </c>
      <c r="M20" s="28"/>
    </row>
    <row r="21" spans="1:17" ht="16" customHeight="1" x14ac:dyDescent="0.2">
      <c r="A21" s="3">
        <v>0</v>
      </c>
      <c r="B21" s="4" t="s">
        <v>5</v>
      </c>
      <c r="C21" s="5">
        <v>1</v>
      </c>
      <c r="F21" s="9" t="s">
        <v>76</v>
      </c>
    </row>
    <row r="22" spans="1:17" ht="16" customHeight="1" x14ac:dyDescent="0.2">
      <c r="A22" s="3">
        <v>0</v>
      </c>
      <c r="B22" s="4" t="s">
        <v>6</v>
      </c>
      <c r="C22" s="5">
        <v>4.5</v>
      </c>
    </row>
    <row r="23" spans="1:17" ht="16" customHeight="1" x14ac:dyDescent="0.2">
      <c r="A23" s="3">
        <v>0</v>
      </c>
      <c r="B23" s="4" t="s">
        <v>7</v>
      </c>
      <c r="C23" s="5">
        <v>0.38</v>
      </c>
      <c r="G23" s="47" t="s">
        <v>63</v>
      </c>
      <c r="H23" s="47"/>
      <c r="I23" s="47"/>
      <c r="K23" s="42"/>
      <c r="L23" s="43"/>
      <c r="M23" s="43"/>
      <c r="N23" s="44"/>
      <c r="O23" s="66" t="s">
        <v>73</v>
      </c>
      <c r="P23" s="67"/>
      <c r="Q23" s="67"/>
    </row>
    <row r="24" spans="1:17" ht="16" customHeight="1" x14ac:dyDescent="0.2">
      <c r="A24" s="3">
        <v>0</v>
      </c>
      <c r="B24" s="4" t="s">
        <v>8</v>
      </c>
      <c r="C24" s="5">
        <v>2</v>
      </c>
      <c r="G24" s="47"/>
      <c r="H24" s="47"/>
      <c r="I24" s="47"/>
      <c r="K24" s="29"/>
      <c r="L24" s="36" t="s">
        <v>24</v>
      </c>
      <c r="M24" s="30" t="s">
        <v>44</v>
      </c>
      <c r="N24" s="37" t="s">
        <v>30</v>
      </c>
      <c r="O24" s="66"/>
      <c r="P24" s="67"/>
      <c r="Q24" s="67"/>
    </row>
    <row r="25" spans="1:17" ht="16" customHeight="1" x14ac:dyDescent="0.2">
      <c r="A25" s="3">
        <v>0</v>
      </c>
      <c r="B25" s="4" t="s">
        <v>9</v>
      </c>
      <c r="C25" s="5">
        <v>0.38</v>
      </c>
      <c r="G25" s="47"/>
      <c r="H25" s="47"/>
      <c r="I25" s="47"/>
      <c r="K25" s="29" t="s">
        <v>45</v>
      </c>
      <c r="L25" s="31">
        <v>0</v>
      </c>
      <c r="M25" s="31">
        <f>I10</f>
        <v>199.6</v>
      </c>
      <c r="N25" s="32">
        <f>I9</f>
        <v>22.8</v>
      </c>
      <c r="O25" s="66"/>
      <c r="P25" s="67"/>
      <c r="Q25" s="67"/>
    </row>
    <row r="26" spans="1:17" ht="16" customHeight="1" x14ac:dyDescent="0.2">
      <c r="A26" s="3">
        <v>0</v>
      </c>
      <c r="B26" s="4" t="s">
        <v>10</v>
      </c>
      <c r="C26" s="5">
        <v>0.6</v>
      </c>
      <c r="G26" s="47"/>
      <c r="H26" s="47"/>
      <c r="I26" s="47"/>
      <c r="K26" s="33" t="s">
        <v>46</v>
      </c>
      <c r="L26" s="34">
        <f>I16</f>
        <v>5.92</v>
      </c>
      <c r="M26" s="34">
        <f>I15</f>
        <v>87.8</v>
      </c>
      <c r="N26" s="35">
        <f>I14</f>
        <v>30</v>
      </c>
      <c r="O26" s="66"/>
      <c r="P26" s="67"/>
      <c r="Q26" s="67"/>
    </row>
    <row r="27" spans="1:17" ht="16" customHeight="1" x14ac:dyDescent="0.2">
      <c r="A27" s="3">
        <v>0</v>
      </c>
      <c r="B27" s="4" t="s">
        <v>11</v>
      </c>
      <c r="C27" s="5">
        <v>0.75</v>
      </c>
      <c r="G27" s="47"/>
      <c r="H27" s="47"/>
      <c r="I27" s="47"/>
    </row>
    <row r="28" spans="1:17" ht="16" customHeight="1" x14ac:dyDescent="0.2">
      <c r="A28" s="3">
        <v>0</v>
      </c>
      <c r="B28" s="4" t="s">
        <v>12</v>
      </c>
      <c r="C28" s="5">
        <v>5.5</v>
      </c>
      <c r="G28" s="47"/>
      <c r="H28" s="47"/>
      <c r="I28" s="47"/>
    </row>
    <row r="29" spans="1:17" ht="16" customHeight="1" x14ac:dyDescent="0.2">
      <c r="A29" s="3">
        <v>0</v>
      </c>
      <c r="B29" s="4" t="s">
        <v>13</v>
      </c>
      <c r="C29" s="5">
        <v>0.6</v>
      </c>
      <c r="G29" s="47"/>
      <c r="H29" s="47"/>
      <c r="I29" s="47"/>
    </row>
    <row r="30" spans="1:17" ht="16" customHeight="1" x14ac:dyDescent="0.2">
      <c r="A30" s="3">
        <v>0</v>
      </c>
      <c r="B30" s="4" t="s">
        <v>14</v>
      </c>
      <c r="C30" s="5">
        <v>4.2</v>
      </c>
      <c r="G30" s="47"/>
      <c r="H30" s="47"/>
      <c r="I30" s="47"/>
    </row>
    <row r="31" spans="1:17" ht="16" customHeight="1" x14ac:dyDescent="0.2">
      <c r="A31" s="3">
        <v>0</v>
      </c>
      <c r="B31" s="4" t="s">
        <v>15</v>
      </c>
      <c r="C31" s="5">
        <v>0.5</v>
      </c>
      <c r="G31" s="47"/>
      <c r="H31" s="47"/>
      <c r="I31" s="47"/>
    </row>
    <row r="32" spans="1:17" ht="16" customHeight="1" x14ac:dyDescent="0.2">
      <c r="A32" s="3">
        <v>1</v>
      </c>
      <c r="B32" s="13" t="s">
        <v>77</v>
      </c>
      <c r="C32" s="39">
        <v>0.5</v>
      </c>
      <c r="G32" s="47"/>
      <c r="H32" s="47"/>
      <c r="I32" s="47"/>
    </row>
    <row r="33" spans="1:9" ht="16" customHeight="1" x14ac:dyDescent="0.2">
      <c r="B33" s="9" t="s">
        <v>34</v>
      </c>
      <c r="C33" s="10">
        <f>SUMPRODUCT(A17:A32,C17:C32)</f>
        <v>0.5</v>
      </c>
      <c r="G33" s="47"/>
      <c r="H33" s="47"/>
      <c r="I33" s="47"/>
    </row>
    <row r="34" spans="1:9" ht="16" customHeight="1" x14ac:dyDescent="0.2"/>
    <row r="35" spans="1:9" ht="16" customHeight="1" x14ac:dyDescent="0.2">
      <c r="A35" s="71" t="s">
        <v>86</v>
      </c>
      <c r="B35" s="71"/>
      <c r="C35" s="71"/>
      <c r="D35" s="71"/>
      <c r="E35" s="71"/>
      <c r="F35" s="71"/>
      <c r="G35" s="71"/>
      <c r="H35" s="71"/>
      <c r="I35" s="71"/>
    </row>
    <row r="36" spans="1:9" ht="16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</row>
    <row r="37" spans="1:9" ht="16" customHeight="1" x14ac:dyDescent="0.2">
      <c r="A37" s="71"/>
      <c r="B37" s="71"/>
      <c r="C37" s="71"/>
      <c r="D37" s="71"/>
      <c r="E37" s="71"/>
      <c r="F37" s="71"/>
      <c r="G37" s="71"/>
      <c r="H37" s="71"/>
      <c r="I37" s="71"/>
    </row>
    <row r="38" spans="1:9" ht="16" customHeight="1" x14ac:dyDescent="0.2"/>
    <row r="39" spans="1:9" ht="16" customHeight="1" x14ac:dyDescent="0.2">
      <c r="C39" s="12"/>
    </row>
    <row r="40" spans="1:9" ht="16" customHeight="1" x14ac:dyDescent="0.2">
      <c r="G40" s="27"/>
      <c r="H40" s="27"/>
      <c r="I40" s="27"/>
    </row>
    <row r="41" spans="1:9" ht="16" customHeight="1" x14ac:dyDescent="0.2"/>
    <row r="42" spans="1:9" ht="16" customHeight="1" x14ac:dyDescent="0.2"/>
    <row r="43" spans="1:9" ht="16" customHeight="1" x14ac:dyDescent="0.2"/>
  </sheetData>
  <mergeCells count="10">
    <mergeCell ref="A35:I37"/>
    <mergeCell ref="R2:U6"/>
    <mergeCell ref="G23:I33"/>
    <mergeCell ref="F6:I6"/>
    <mergeCell ref="C2:D2"/>
    <mergeCell ref="C3:D3"/>
    <mergeCell ref="B5:D5"/>
    <mergeCell ref="B6:C6"/>
    <mergeCell ref="A8:D14"/>
    <mergeCell ref="O23:Q26"/>
  </mergeCells>
  <dataValidations disablePrompts="1" count="1">
    <dataValidation type="list" allowBlank="1" showInputMessage="1" showErrorMessage="1" sqref="C1" xr:uid="{AE8F16C5-EF8E-7C43-AC75-99B12EE31D5E}">
      <formula1>"Summer, Winter"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33BA-88C8-9B4B-A491-9A82BB4CF356}">
  <dimension ref="A1:G17"/>
  <sheetViews>
    <sheetView workbookViewId="0">
      <selection activeCell="G4" sqref="G4"/>
    </sheetView>
  </sheetViews>
  <sheetFormatPr baseColWidth="10" defaultRowHeight="16" x14ac:dyDescent="0.2"/>
  <cols>
    <col min="7" max="7" width="10.83203125" style="64"/>
  </cols>
  <sheetData>
    <row r="1" spans="1:7" x14ac:dyDescent="0.2">
      <c r="A1" t="s">
        <v>47</v>
      </c>
      <c r="B1" t="s">
        <v>48</v>
      </c>
      <c r="G1" s="64" t="s">
        <v>80</v>
      </c>
    </row>
    <row r="3" spans="1:7" x14ac:dyDescent="0.2">
      <c r="A3" t="s">
        <v>49</v>
      </c>
      <c r="B3" t="s">
        <v>87</v>
      </c>
      <c r="G3" s="64" t="s">
        <v>88</v>
      </c>
    </row>
    <row r="4" spans="1:7" x14ac:dyDescent="0.2">
      <c r="B4" t="s">
        <v>50</v>
      </c>
      <c r="C4" t="s">
        <v>69</v>
      </c>
      <c r="G4" s="64" t="s">
        <v>81</v>
      </c>
    </row>
    <row r="5" spans="1:7" x14ac:dyDescent="0.2">
      <c r="B5" t="s">
        <v>51</v>
      </c>
      <c r="G5" s="64" t="s">
        <v>82</v>
      </c>
    </row>
    <row r="6" spans="1:7" x14ac:dyDescent="0.2">
      <c r="C6" t="s">
        <v>52</v>
      </c>
      <c r="D6" t="s">
        <v>53</v>
      </c>
    </row>
    <row r="7" spans="1:7" x14ac:dyDescent="0.2">
      <c r="C7" t="s">
        <v>54</v>
      </c>
      <c r="D7" t="s">
        <v>55</v>
      </c>
    </row>
    <row r="8" spans="1:7" x14ac:dyDescent="0.2">
      <c r="C8" t="s">
        <v>56</v>
      </c>
      <c r="D8">
        <v>500</v>
      </c>
    </row>
    <row r="9" spans="1:7" x14ac:dyDescent="0.2">
      <c r="C9" t="s">
        <v>57</v>
      </c>
      <c r="D9">
        <v>5000</v>
      </c>
    </row>
    <row r="10" spans="1:7" x14ac:dyDescent="0.2">
      <c r="C10" t="s">
        <v>58</v>
      </c>
      <c r="D10">
        <v>10</v>
      </c>
    </row>
    <row r="11" spans="1:7" x14ac:dyDescent="0.2">
      <c r="B11" t="s">
        <v>62</v>
      </c>
      <c r="C11" t="s">
        <v>78</v>
      </c>
      <c r="G11" s="64" t="s">
        <v>83</v>
      </c>
    </row>
    <row r="12" spans="1:7" x14ac:dyDescent="0.2">
      <c r="B12" t="s">
        <v>59</v>
      </c>
      <c r="C12" t="s">
        <v>75</v>
      </c>
      <c r="G12" s="64" t="s">
        <v>84</v>
      </c>
    </row>
    <row r="13" spans="1:7" x14ac:dyDescent="0.2">
      <c r="C13" t="s">
        <v>67</v>
      </c>
      <c r="D13" t="s">
        <v>68</v>
      </c>
      <c r="G13" s="64" t="s">
        <v>85</v>
      </c>
    </row>
    <row r="14" spans="1:7" x14ac:dyDescent="0.2">
      <c r="C14" t="s">
        <v>60</v>
      </c>
      <c r="D14" t="s">
        <v>64</v>
      </c>
    </row>
    <row r="15" spans="1:7" x14ac:dyDescent="0.2">
      <c r="C15" t="s">
        <v>61</v>
      </c>
      <c r="D15" t="s">
        <v>74</v>
      </c>
    </row>
    <row r="16" spans="1:7" x14ac:dyDescent="0.2">
      <c r="C16" t="s">
        <v>65</v>
      </c>
      <c r="D16" t="s">
        <v>66</v>
      </c>
    </row>
    <row r="17" spans="3:4" x14ac:dyDescent="0.2">
      <c r="C17" t="s">
        <v>70</v>
      </c>
      <c r="D1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nexs.app</vt:lpstr>
      <vt:lpstr>chart_source</vt:lpstr>
      <vt:lpstr>comparison_chart</vt:lpstr>
      <vt:lpstr>kWh_slider</vt:lpstr>
      <vt:lpstr>monthly_kWh</vt:lpstr>
      <vt:lpstr>other_kW</vt:lpstr>
      <vt:lpstr>Season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Kenan Miller III</dc:creator>
  <cp:lastModifiedBy>Thomas Kenan Miller III</cp:lastModifiedBy>
  <dcterms:created xsi:type="dcterms:W3CDTF">2023-06-22T20:17:03Z</dcterms:created>
  <dcterms:modified xsi:type="dcterms:W3CDTF">2023-07-10T16:12:03Z</dcterms:modified>
</cp:coreProperties>
</file>